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bzefileserver\satinalma\ENDİREKT SATINALMA\ALİ MERAL\DEVAM EDEN İŞLER\İHALE\4000001800 SU VE SODA ALIMI İHALE\İHALE PAKETİ\PDF LER\"/>
    </mc:Choice>
  </mc:AlternateContent>
  <xr:revisionPtr revIDLastSave="0" documentId="13_ncr:1_{1746DD20-EC2C-4878-BA7E-CE4410B23B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FTC" sheetId="8" r:id="rId1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8" l="1"/>
  <c r="M7" i="8"/>
  <c r="M8" i="8"/>
  <c r="M10" i="8"/>
  <c r="M11" i="8"/>
  <c r="M12" i="8"/>
  <c r="M14" i="8"/>
  <c r="M15" i="8"/>
  <c r="M16" i="8"/>
  <c r="M18" i="8"/>
  <c r="M19" i="8"/>
  <c r="M20" i="8"/>
  <c r="M22" i="8"/>
  <c r="M23" i="8"/>
  <c r="M24" i="8"/>
  <c r="M5" i="8"/>
  <c r="J23" i="8"/>
  <c r="J24" i="8"/>
  <c r="J22" i="8"/>
  <c r="J19" i="8"/>
  <c r="J20" i="8"/>
  <c r="J18" i="8"/>
  <c r="J15" i="8"/>
  <c r="J16" i="8"/>
  <c r="J14" i="8"/>
  <c r="J11" i="8"/>
  <c r="J12" i="8"/>
  <c r="J10" i="8"/>
  <c r="J6" i="8"/>
  <c r="J7" i="8"/>
  <c r="J8" i="8"/>
  <c r="J5" i="8"/>
  <c r="L8" i="8" l="1"/>
  <c r="V8" i="8"/>
  <c r="L7" i="8"/>
  <c r="V7" i="8"/>
  <c r="L20" i="8"/>
  <c r="V20" i="8"/>
  <c r="L16" i="8"/>
  <c r="V16" i="8"/>
  <c r="L6" i="8"/>
  <c r="V6" i="8"/>
  <c r="L10" i="8"/>
  <c r="V10" i="8"/>
  <c r="L19" i="8"/>
  <c r="V19" i="8"/>
  <c r="L5" i="8"/>
  <c r="K9" i="8" s="1"/>
  <c r="M9" i="8" s="1"/>
  <c r="V5" i="8"/>
  <c r="L12" i="8"/>
  <c r="V12" i="8"/>
  <c r="L22" i="8"/>
  <c r="V22" i="8"/>
  <c r="L15" i="8"/>
  <c r="V15" i="8"/>
  <c r="L18" i="8"/>
  <c r="K21" i="8" s="1"/>
  <c r="M21" i="8" s="1"/>
  <c r="V18" i="8"/>
  <c r="L11" i="8"/>
  <c r="V11" i="8"/>
  <c r="L24" i="8"/>
  <c r="V24" i="8"/>
  <c r="L14" i="8"/>
  <c r="K17" i="8" s="1"/>
  <c r="M17" i="8" s="1"/>
  <c r="V14" i="8"/>
  <c r="L23" i="8"/>
  <c r="K25" i="8" s="1"/>
  <c r="V23" i="8"/>
  <c r="O12" i="8"/>
  <c r="O18" i="8"/>
  <c r="O14" i="8"/>
  <c r="O11" i="8"/>
  <c r="O24" i="8"/>
  <c r="O23" i="8"/>
  <c r="O22" i="8"/>
  <c r="O20" i="8"/>
  <c r="O19" i="8"/>
  <c r="O16" i="8"/>
  <c r="O15" i="8"/>
  <c r="O10" i="8"/>
  <c r="O13" i="8" s="1"/>
  <c r="O8" i="8"/>
  <c r="O7" i="8"/>
  <c r="O6" i="8"/>
  <c r="O5" i="8"/>
  <c r="K13" i="8"/>
  <c r="M13" i="8" s="1"/>
  <c r="O21" i="8" l="1"/>
  <c r="O17" i="8"/>
  <c r="O25" i="8"/>
  <c r="O9" i="8"/>
  <c r="K26" i="8"/>
  <c r="O26" i="8" l="1"/>
</calcChain>
</file>

<file path=xl/sharedStrings.xml><?xml version="1.0" encoding="utf-8"?>
<sst xmlns="http://schemas.openxmlformats.org/spreadsheetml/2006/main" count="71" uniqueCount="43">
  <si>
    <t>Firma / İsim</t>
  </si>
  <si>
    <t>Kaşe - İmza</t>
  </si>
  <si>
    <t>Tarih</t>
  </si>
  <si>
    <t>SIRA</t>
  </si>
  <si>
    <t>Toplam</t>
  </si>
  <si>
    <t>MALZEME KODU</t>
  </si>
  <si>
    <t>MALZEME ADI</t>
  </si>
  <si>
    <t>KL</t>
  </si>
  <si>
    <t>Ölçü birimi</t>
  </si>
  <si>
    <t>Ambalaj  İçi Miktarı (Adet)</t>
  </si>
  <si>
    <t>SODA</t>
  </si>
  <si>
    <t xml:space="preserve">* KDV Hariç fiyatlardır. </t>
  </si>
  <si>
    <t>*Teklif edilen birim fiyatlar virgülden sonra iki rakam olacak şekilde hazırlanmalıdır.(Örnek olarak doğru giriş 4 veya 4,5 ; yanlış giriş 5,598 )</t>
  </si>
  <si>
    <t>PET SISE SU 0,5 LT</t>
  </si>
  <si>
    <t xml:space="preserve"> Su ve Soda Alımı Birim Fiyat Teklif Cetveli </t>
  </si>
  <si>
    <t xml:space="preserve">Ambalaj içi miktarı  yan sütundakinden farklı ise ambalaj içi miktarınızı giriniz. </t>
  </si>
  <si>
    <t xml:space="preserve">Marka </t>
  </si>
  <si>
    <t>*TEKLİF GEÇERLİLİK SÜRESİ 30 GÜNDÜR.</t>
  </si>
  <si>
    <t>SODA LİMONLU</t>
  </si>
  <si>
    <t>1. GRUP GENEL TOPLAM</t>
  </si>
  <si>
    <t>1. GRUP
SAKARYA</t>
  </si>
  <si>
    <t>2. GRUP
KOCAELİ</t>
  </si>
  <si>
    <t>2. GRUP GENEL TOPLAM</t>
  </si>
  <si>
    <t>3. GRUP GEBZE</t>
  </si>
  <si>
    <t>3. GRUP GENEL TOPLAM</t>
  </si>
  <si>
    <t>4. GRUP
BOLU</t>
  </si>
  <si>
    <t>4. GRUP GENEL TOPLAM</t>
  </si>
  <si>
    <t>5. GRUP
DÜZCE</t>
  </si>
  <si>
    <t>5. GRUP GENEL TOPLAM</t>
  </si>
  <si>
    <t>*GRUP BAZINDA KISMI TEKLİF VERİLEBİLİR.</t>
  </si>
  <si>
    <t>*Miktarlar tahmini olup kendi içinde değişkenlik gösterebilir.</t>
  </si>
  <si>
    <t>GENEL TOPLAM YAZI İLE</t>
  </si>
  <si>
    <t>GRUP GENEL TOPLAMI</t>
  </si>
  <si>
    <t>CAM ŞİŞE SU 0,33</t>
  </si>
  <si>
    <t xml:space="preserve">Tahmini Alım (koli)
</t>
  </si>
  <si>
    <t>Alım miktarı (adet)</t>
  </si>
  <si>
    <t>BİRİM FİYAT (KDV HARİÇ)</t>
  </si>
  <si>
    <t>SON İHALE 
2023</t>
  </si>
  <si>
    <t>TOPLAM</t>
  </si>
  <si>
    <t>ADET
2023</t>
  </si>
  <si>
    <t xml:space="preserve">6 Aylık sabit fiyat anlaşması , aylık sevkiyat, teslimat yapılan miktar kadar fatura , fatura tarihi itibari ile 60 gün içerisinde ödeme </t>
  </si>
  <si>
    <t>ADET
2024 İLK TALEP</t>
  </si>
  <si>
    <t>*Sarı ile işaretli alanları doldurunuz.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</si>
</sst>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TL&quot;"/>
    <numFmt numFmtId="165" formatCode="&quot;₺&quot;#,##0.00"/>
    <numFmt numFmtId="166" formatCode="0.0000"/>
  </numFmts>
  <fonts count="13" x14ac:knownFonts="1">
    <font>
      <sz val="11"/>
      <color theme="1"/>
      <name val="Calibri"/>
      <family val="2"/>
      <charset val="162"/>
      <scheme val="minor"/>
    </font>
    <font>
      <sz val="11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12"/>
      <color rgb="FF000000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u/>
      <sz val="15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9" fontId="8" fillId="0" borderId="0" xfId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vertical="center"/>
    </xf>
    <xf numFmtId="165" fontId="4" fillId="4" borderId="1" xfId="0" applyNumberFormat="1" applyFont="1" applyFill="1" applyBorder="1" applyAlignment="1">
      <alignment vertical="center"/>
    </xf>
    <xf numFmtId="164" fontId="4" fillId="5" borderId="1" xfId="0" applyNumberFormat="1" applyFont="1" applyFill="1" applyBorder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vertical="center"/>
    </xf>
    <xf numFmtId="165" fontId="5" fillId="2" borderId="1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165" fontId="6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9" fontId="4" fillId="0" borderId="0" xfId="1" applyFont="1" applyAlignment="1">
      <alignment vertical="center"/>
    </xf>
    <xf numFmtId="9" fontId="6" fillId="0" borderId="0" xfId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165" fontId="11" fillId="2" borderId="2" xfId="0" applyNumberFormat="1" applyFont="1" applyFill="1" applyBorder="1" applyAlignment="1">
      <alignment horizontal="center" vertical="center"/>
    </xf>
    <xf numFmtId="165" fontId="11" fillId="2" borderId="3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14" fontId="5" fillId="0" borderId="1" xfId="0" quotePrefix="1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</cellXfs>
  <cellStyles count="2">
    <cellStyle name="Normal" xfId="0" builtinId="0"/>
    <cellStyle name="Yüzd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X39"/>
  <sheetViews>
    <sheetView showGridLines="0" tabSelected="1" topLeftCell="A19" zoomScale="70" zoomScaleNormal="70" workbookViewId="0">
      <selection activeCell="AA29" sqref="AA29"/>
    </sheetView>
  </sheetViews>
  <sheetFormatPr defaultColWidth="9.109375" defaultRowHeight="13.8" x14ac:dyDescent="0.3"/>
  <cols>
    <col min="1" max="1" width="8.44140625" style="3" customWidth="1"/>
    <col min="2" max="2" width="10.6640625" style="3" customWidth="1"/>
    <col min="3" max="3" width="16.88671875" style="3" bestFit="1" customWidth="1"/>
    <col min="4" max="4" width="17.88671875" style="3" bestFit="1" customWidth="1"/>
    <col min="5" max="5" width="11.6640625" style="3" bestFit="1" customWidth="1"/>
    <col min="6" max="6" width="14.6640625" style="3" bestFit="1" customWidth="1"/>
    <col min="7" max="7" width="19.5546875" style="3" customWidth="1"/>
    <col min="8" max="8" width="11.6640625" style="3" bestFit="1" customWidth="1"/>
    <col min="9" max="9" width="19.109375" style="12" bestFit="1" customWidth="1"/>
    <col min="10" max="10" width="12.88671875" style="12" bestFit="1" customWidth="1"/>
    <col min="11" max="11" width="15.6640625" style="26" customWidth="1"/>
    <col min="12" max="12" width="26.77734375" style="39" customWidth="1"/>
    <col min="13" max="13" width="13.109375" style="43" hidden="1" customWidth="1"/>
    <col min="14" max="14" width="15.5546875" style="26" hidden="1" customWidth="1"/>
    <col min="15" max="15" width="11.21875" style="3" hidden="1" customWidth="1"/>
    <col min="16" max="16" width="11.44140625" style="3" hidden="1" customWidth="1"/>
    <col min="17" max="17" width="14.44140625" style="41" hidden="1" customWidth="1"/>
    <col min="18" max="19" width="9.109375" style="3"/>
    <col min="20" max="21" width="10.5546875" style="41" hidden="1" customWidth="1"/>
    <col min="22" max="23" width="0" style="3" hidden="1" customWidth="1"/>
    <col min="24" max="24" width="10.5546875" style="3" bestFit="1" customWidth="1"/>
    <col min="25" max="16384" width="9.109375" style="3"/>
  </cols>
  <sheetData>
    <row r="1" spans="2:22" s="1" customFormat="1" ht="35.1" customHeight="1" x14ac:dyDescent="0.3">
      <c r="C1" s="2"/>
      <c r="D1" s="2"/>
      <c r="E1" s="2"/>
      <c r="F1" s="2"/>
      <c r="G1" s="2"/>
      <c r="H1" s="2"/>
      <c r="I1" s="9"/>
      <c r="J1" s="9"/>
      <c r="K1" s="32"/>
      <c r="L1" s="36"/>
      <c r="M1" s="42"/>
      <c r="N1" s="23"/>
      <c r="Q1" s="40"/>
      <c r="T1" s="40"/>
      <c r="U1" s="40"/>
    </row>
    <row r="2" spans="2:22" s="1" customFormat="1" ht="35.1" customHeight="1" x14ac:dyDescent="0.3">
      <c r="B2" s="54" t="s">
        <v>14</v>
      </c>
      <c r="C2" s="55"/>
      <c r="D2" s="55"/>
      <c r="E2" s="55"/>
      <c r="F2" s="55"/>
      <c r="G2" s="55"/>
      <c r="H2" s="55"/>
      <c r="I2" s="55"/>
      <c r="J2" s="55"/>
      <c r="K2" s="55"/>
      <c r="L2" s="56"/>
      <c r="M2" s="42"/>
      <c r="N2" s="23"/>
      <c r="Q2" s="40"/>
      <c r="T2" s="40"/>
      <c r="U2" s="40"/>
    </row>
    <row r="3" spans="2:22" s="1" customFormat="1" ht="35.1" customHeight="1" x14ac:dyDescent="0.3">
      <c r="B3" s="47" t="s">
        <v>3</v>
      </c>
      <c r="C3" s="58" t="s">
        <v>5</v>
      </c>
      <c r="D3" s="58" t="s">
        <v>6</v>
      </c>
      <c r="E3" s="59" t="s">
        <v>8</v>
      </c>
      <c r="F3" s="59" t="s">
        <v>9</v>
      </c>
      <c r="G3" s="78" t="s">
        <v>15</v>
      </c>
      <c r="H3" s="78" t="s">
        <v>16</v>
      </c>
      <c r="I3" s="61" t="s">
        <v>34</v>
      </c>
      <c r="J3" s="77" t="s">
        <v>35</v>
      </c>
      <c r="K3" s="62" t="s">
        <v>36</v>
      </c>
      <c r="L3" s="60" t="s">
        <v>4</v>
      </c>
      <c r="M3" s="42"/>
      <c r="N3" s="23"/>
      <c r="Q3" s="40"/>
      <c r="T3" s="40"/>
      <c r="U3" s="40"/>
    </row>
    <row r="4" spans="2:22" s="1" customFormat="1" ht="60.75" customHeight="1" x14ac:dyDescent="0.3">
      <c r="B4" s="57"/>
      <c r="C4" s="58"/>
      <c r="D4" s="58"/>
      <c r="E4" s="59"/>
      <c r="F4" s="59"/>
      <c r="G4" s="79"/>
      <c r="H4" s="79"/>
      <c r="I4" s="61"/>
      <c r="J4" s="77"/>
      <c r="K4" s="62"/>
      <c r="L4" s="60"/>
      <c r="M4" s="42"/>
      <c r="N4" s="28" t="s">
        <v>37</v>
      </c>
      <c r="O4" s="22" t="s">
        <v>38</v>
      </c>
      <c r="Q4" s="28" t="s">
        <v>39</v>
      </c>
      <c r="T4" s="28" t="s">
        <v>39</v>
      </c>
      <c r="U4" s="28" t="s">
        <v>41</v>
      </c>
    </row>
    <row r="5" spans="2:22" s="1" customFormat="1" ht="36.6" customHeight="1" x14ac:dyDescent="0.3">
      <c r="B5" s="47" t="s">
        <v>20</v>
      </c>
      <c r="C5" s="8">
        <v>20000562</v>
      </c>
      <c r="D5" s="8" t="s">
        <v>10</v>
      </c>
      <c r="E5" s="7" t="s">
        <v>7</v>
      </c>
      <c r="F5" s="5">
        <v>24</v>
      </c>
      <c r="G5" s="13"/>
      <c r="H5" s="13"/>
      <c r="I5" s="10">
        <v>210</v>
      </c>
      <c r="J5" s="10">
        <f t="shared" ref="J5:J8" si="0">F5*I5</f>
        <v>5040</v>
      </c>
      <c r="K5" s="33"/>
      <c r="L5" s="37">
        <f>J5*K5</f>
        <v>0</v>
      </c>
      <c r="M5" s="42">
        <f>(K5-N5)/N5</f>
        <v>-1</v>
      </c>
      <c r="N5" s="25">
        <v>3.88</v>
      </c>
      <c r="O5" s="29">
        <f>N5*J5</f>
        <v>19555.2</v>
      </c>
      <c r="P5" s="21"/>
      <c r="Q5" s="27">
        <v>3600</v>
      </c>
      <c r="T5" s="27">
        <v>3600</v>
      </c>
      <c r="U5" s="27">
        <v>10080</v>
      </c>
      <c r="V5" s="1">
        <f>J5/U5</f>
        <v>0.5</v>
      </c>
    </row>
    <row r="6" spans="2:22" s="1" customFormat="1" ht="35.1" customHeight="1" x14ac:dyDescent="0.3">
      <c r="B6" s="48"/>
      <c r="C6" s="8">
        <v>20001666</v>
      </c>
      <c r="D6" s="8" t="s">
        <v>18</v>
      </c>
      <c r="E6" s="7" t="s">
        <v>7</v>
      </c>
      <c r="F6" s="5">
        <v>24</v>
      </c>
      <c r="G6" s="13"/>
      <c r="H6" s="13"/>
      <c r="I6" s="10">
        <v>175</v>
      </c>
      <c r="J6" s="10">
        <f t="shared" si="0"/>
        <v>4200</v>
      </c>
      <c r="K6" s="33"/>
      <c r="L6" s="37">
        <f>J6*K6</f>
        <v>0</v>
      </c>
      <c r="M6" s="42">
        <f t="shared" ref="M6:M24" si="1">(K6-N6)/N6</f>
        <v>-1</v>
      </c>
      <c r="N6" s="24">
        <v>5.08</v>
      </c>
      <c r="O6" s="29">
        <f t="shared" ref="O6:O8" si="2">N6*J6</f>
        <v>21336</v>
      </c>
      <c r="Q6" s="27">
        <v>1920</v>
      </c>
      <c r="T6" s="27">
        <v>1920</v>
      </c>
      <c r="U6" s="27">
        <v>7200</v>
      </c>
      <c r="V6" s="1">
        <f t="shared" ref="V6:V24" si="3">J6/U6</f>
        <v>0.58333333333333337</v>
      </c>
    </row>
    <row r="7" spans="2:22" s="1" customFormat="1" ht="35.1" customHeight="1" x14ac:dyDescent="0.3">
      <c r="B7" s="48"/>
      <c r="C7" s="8">
        <v>20001733</v>
      </c>
      <c r="D7" s="8" t="s">
        <v>13</v>
      </c>
      <c r="E7" s="7" t="s">
        <v>7</v>
      </c>
      <c r="F7" s="5">
        <v>24</v>
      </c>
      <c r="G7" s="13"/>
      <c r="H7" s="13"/>
      <c r="I7" s="10">
        <v>7100</v>
      </c>
      <c r="J7" s="10">
        <f t="shared" si="0"/>
        <v>170400</v>
      </c>
      <c r="K7" s="33"/>
      <c r="L7" s="37">
        <f>J7*K7</f>
        <v>0</v>
      </c>
      <c r="M7" s="42">
        <f t="shared" si="1"/>
        <v>-1</v>
      </c>
      <c r="N7" s="24">
        <v>2.08</v>
      </c>
      <c r="O7" s="29">
        <f t="shared" si="2"/>
        <v>354432</v>
      </c>
      <c r="Q7" s="27">
        <v>157224</v>
      </c>
      <c r="T7" s="27">
        <v>157224</v>
      </c>
      <c r="U7" s="27">
        <v>296688</v>
      </c>
      <c r="V7" s="1">
        <f t="shared" si="3"/>
        <v>0.57434072156608962</v>
      </c>
    </row>
    <row r="8" spans="2:22" s="1" customFormat="1" ht="35.1" customHeight="1" x14ac:dyDescent="0.3">
      <c r="B8" s="48"/>
      <c r="C8" s="8">
        <v>20002322</v>
      </c>
      <c r="D8" s="8" t="s">
        <v>33</v>
      </c>
      <c r="E8" s="7" t="s">
        <v>7</v>
      </c>
      <c r="F8" s="5">
        <v>24</v>
      </c>
      <c r="G8" s="13"/>
      <c r="H8" s="13"/>
      <c r="I8" s="10">
        <v>30</v>
      </c>
      <c r="J8" s="10">
        <f t="shared" si="0"/>
        <v>720</v>
      </c>
      <c r="K8" s="33"/>
      <c r="L8" s="37">
        <f>J8*K8</f>
        <v>0</v>
      </c>
      <c r="M8" s="42">
        <f t="shared" si="1"/>
        <v>-1</v>
      </c>
      <c r="N8" s="24">
        <v>8.2799999999999994</v>
      </c>
      <c r="O8" s="29">
        <f t="shared" si="2"/>
        <v>5961.5999999999995</v>
      </c>
      <c r="Q8" s="27">
        <v>1200</v>
      </c>
      <c r="T8" s="27">
        <v>1200</v>
      </c>
      <c r="U8" s="27">
        <v>2304</v>
      </c>
      <c r="V8" s="1">
        <f t="shared" si="3"/>
        <v>0.3125</v>
      </c>
    </row>
    <row r="9" spans="2:22" s="1" customFormat="1" ht="35.1" customHeight="1" x14ac:dyDescent="0.3">
      <c r="B9" s="45" t="s">
        <v>19</v>
      </c>
      <c r="C9" s="46"/>
      <c r="D9" s="46"/>
      <c r="E9" s="46"/>
      <c r="F9" s="46"/>
      <c r="G9" s="46"/>
      <c r="H9" s="46"/>
      <c r="I9" s="46"/>
      <c r="J9" s="49"/>
      <c r="K9" s="50">
        <f>SUM(L5:L8)</f>
        <v>0</v>
      </c>
      <c r="L9" s="51"/>
      <c r="M9" s="42" t="e">
        <f t="shared" si="1"/>
        <v>#DIV/0!</v>
      </c>
      <c r="N9" s="24"/>
      <c r="O9" s="30">
        <f>SUM(O5:O8)</f>
        <v>401284.8</v>
      </c>
      <c r="Q9" s="27"/>
      <c r="T9" s="27"/>
      <c r="U9" s="27"/>
    </row>
    <row r="10" spans="2:22" s="1" customFormat="1" ht="35.4" customHeight="1" x14ac:dyDescent="0.3">
      <c r="B10" s="47" t="s">
        <v>21</v>
      </c>
      <c r="C10" s="8">
        <v>20000562</v>
      </c>
      <c r="D10" s="8" t="s">
        <v>10</v>
      </c>
      <c r="E10" s="7" t="s">
        <v>7</v>
      </c>
      <c r="F10" s="5">
        <v>24</v>
      </c>
      <c r="G10" s="13"/>
      <c r="H10" s="13"/>
      <c r="I10" s="10">
        <v>150</v>
      </c>
      <c r="J10" s="10">
        <f>F10*I10</f>
        <v>3600</v>
      </c>
      <c r="K10" s="33"/>
      <c r="L10" s="37">
        <f>J10*K10</f>
        <v>0</v>
      </c>
      <c r="M10" s="42">
        <f t="shared" si="1"/>
        <v>-1</v>
      </c>
      <c r="N10" s="25">
        <v>3.88</v>
      </c>
      <c r="O10" s="29">
        <f>N10*J10</f>
        <v>13968</v>
      </c>
      <c r="Q10" s="27">
        <v>2160</v>
      </c>
      <c r="T10" s="27">
        <v>2160</v>
      </c>
      <c r="U10" s="27">
        <v>7200</v>
      </c>
      <c r="V10" s="1">
        <f t="shared" si="3"/>
        <v>0.5</v>
      </c>
    </row>
    <row r="11" spans="2:22" s="1" customFormat="1" ht="35.1" customHeight="1" x14ac:dyDescent="0.3">
      <c r="B11" s="48"/>
      <c r="C11" s="8">
        <v>20001666</v>
      </c>
      <c r="D11" s="8" t="s">
        <v>18</v>
      </c>
      <c r="E11" s="7" t="s">
        <v>7</v>
      </c>
      <c r="F11" s="5">
        <v>24</v>
      </c>
      <c r="G11" s="13"/>
      <c r="H11" s="13"/>
      <c r="I11" s="10">
        <v>120</v>
      </c>
      <c r="J11" s="10">
        <f>F11*I11</f>
        <v>2880</v>
      </c>
      <c r="K11" s="33"/>
      <c r="L11" s="37">
        <f>J11*K11</f>
        <v>0</v>
      </c>
      <c r="M11" s="42">
        <f t="shared" si="1"/>
        <v>-1</v>
      </c>
      <c r="N11" s="24">
        <v>5.08</v>
      </c>
      <c r="O11" s="29">
        <f t="shared" ref="O11:O24" si="4">N11*J11</f>
        <v>14630.4</v>
      </c>
      <c r="Q11" s="27">
        <v>1200</v>
      </c>
      <c r="T11" s="27">
        <v>1200</v>
      </c>
      <c r="U11" s="27">
        <v>4320</v>
      </c>
      <c r="V11" s="1">
        <f t="shared" si="3"/>
        <v>0.66666666666666663</v>
      </c>
    </row>
    <row r="12" spans="2:22" s="1" customFormat="1" ht="35.1" customHeight="1" x14ac:dyDescent="0.3">
      <c r="B12" s="48"/>
      <c r="C12" s="8">
        <v>20001733</v>
      </c>
      <c r="D12" s="8" t="s">
        <v>13</v>
      </c>
      <c r="E12" s="7" t="s">
        <v>7</v>
      </c>
      <c r="F12" s="5">
        <v>24</v>
      </c>
      <c r="G12" s="13"/>
      <c r="H12" s="13"/>
      <c r="I12" s="10">
        <v>5970</v>
      </c>
      <c r="J12" s="10">
        <f>F12*I12</f>
        <v>143280</v>
      </c>
      <c r="K12" s="33"/>
      <c r="L12" s="37">
        <f>J12*K12</f>
        <v>0</v>
      </c>
      <c r="M12" s="42">
        <f t="shared" si="1"/>
        <v>-1</v>
      </c>
      <c r="N12" s="24">
        <v>2.08</v>
      </c>
      <c r="O12" s="29">
        <f t="shared" si="4"/>
        <v>298022.40000000002</v>
      </c>
      <c r="Q12" s="27">
        <v>125160</v>
      </c>
      <c r="T12" s="27">
        <v>125160</v>
      </c>
      <c r="U12" s="27">
        <v>274848</v>
      </c>
      <c r="V12" s="1">
        <f t="shared" si="3"/>
        <v>0.52130632203981841</v>
      </c>
    </row>
    <row r="13" spans="2:22" s="1" customFormat="1" ht="35.1" customHeight="1" x14ac:dyDescent="0.3">
      <c r="B13" s="45" t="s">
        <v>22</v>
      </c>
      <c r="C13" s="46"/>
      <c r="D13" s="46"/>
      <c r="E13" s="46"/>
      <c r="F13" s="46"/>
      <c r="G13" s="46"/>
      <c r="H13" s="46"/>
      <c r="I13" s="46"/>
      <c r="J13" s="49"/>
      <c r="K13" s="50">
        <f>SUM(L10:L12)</f>
        <v>0</v>
      </c>
      <c r="L13" s="51"/>
      <c r="M13" s="42" t="e">
        <f t="shared" si="1"/>
        <v>#DIV/0!</v>
      </c>
      <c r="N13" s="24"/>
      <c r="O13" s="30">
        <f>SUM(O10:O12)</f>
        <v>326620.80000000005</v>
      </c>
      <c r="Q13" s="27"/>
      <c r="T13" s="27"/>
      <c r="U13" s="27"/>
    </row>
    <row r="14" spans="2:22" s="1" customFormat="1" ht="40.200000000000003" customHeight="1" x14ac:dyDescent="0.3">
      <c r="B14" s="47" t="s">
        <v>23</v>
      </c>
      <c r="C14" s="8">
        <v>20000562</v>
      </c>
      <c r="D14" s="8" t="s">
        <v>10</v>
      </c>
      <c r="E14" s="7" t="s">
        <v>7</v>
      </c>
      <c r="F14" s="5">
        <v>24</v>
      </c>
      <c r="G14" s="13"/>
      <c r="H14" s="13"/>
      <c r="I14" s="10">
        <v>140</v>
      </c>
      <c r="J14" s="10">
        <f>F14*I14</f>
        <v>3360</v>
      </c>
      <c r="K14" s="33"/>
      <c r="L14" s="37">
        <f>J14*K14</f>
        <v>0</v>
      </c>
      <c r="M14" s="42">
        <f t="shared" si="1"/>
        <v>-1</v>
      </c>
      <c r="N14" s="25">
        <v>3.88</v>
      </c>
      <c r="O14" s="29">
        <f t="shared" si="4"/>
        <v>13036.8</v>
      </c>
      <c r="Q14" s="27">
        <v>1440</v>
      </c>
      <c r="T14" s="27">
        <v>1440</v>
      </c>
      <c r="U14" s="27">
        <v>5760</v>
      </c>
      <c r="V14" s="1">
        <f t="shared" si="3"/>
        <v>0.58333333333333337</v>
      </c>
    </row>
    <row r="15" spans="2:22" s="1" customFormat="1" ht="35.1" customHeight="1" x14ac:dyDescent="0.3">
      <c r="B15" s="48"/>
      <c r="C15" s="8">
        <v>20001666</v>
      </c>
      <c r="D15" s="8" t="s">
        <v>18</v>
      </c>
      <c r="E15" s="7" t="s">
        <v>7</v>
      </c>
      <c r="F15" s="5">
        <v>24</v>
      </c>
      <c r="G15" s="13"/>
      <c r="H15" s="13"/>
      <c r="I15" s="10">
        <v>105</v>
      </c>
      <c r="J15" s="10">
        <f>F15*I15</f>
        <v>2520</v>
      </c>
      <c r="K15" s="33"/>
      <c r="L15" s="37">
        <f>J15*K15</f>
        <v>0</v>
      </c>
      <c r="M15" s="42">
        <f t="shared" si="1"/>
        <v>-1</v>
      </c>
      <c r="N15" s="24">
        <v>5.08</v>
      </c>
      <c r="O15" s="29">
        <f t="shared" si="4"/>
        <v>12801.6</v>
      </c>
      <c r="Q15" s="27">
        <v>720</v>
      </c>
      <c r="T15" s="27">
        <v>720</v>
      </c>
      <c r="U15" s="27">
        <v>4320</v>
      </c>
      <c r="V15" s="1">
        <f t="shared" si="3"/>
        <v>0.58333333333333337</v>
      </c>
    </row>
    <row r="16" spans="2:22" s="1" customFormat="1" ht="35.1" customHeight="1" x14ac:dyDescent="0.3">
      <c r="B16" s="48"/>
      <c r="C16" s="8">
        <v>20001733</v>
      </c>
      <c r="D16" s="8" t="s">
        <v>13</v>
      </c>
      <c r="E16" s="7" t="s">
        <v>7</v>
      </c>
      <c r="F16" s="5">
        <v>24</v>
      </c>
      <c r="G16" s="13"/>
      <c r="H16" s="13"/>
      <c r="I16" s="10">
        <v>3324</v>
      </c>
      <c r="J16" s="10">
        <f>F16*I16</f>
        <v>79776</v>
      </c>
      <c r="K16" s="33"/>
      <c r="L16" s="37">
        <f>J16*K16</f>
        <v>0</v>
      </c>
      <c r="M16" s="42">
        <f t="shared" si="1"/>
        <v>-1</v>
      </c>
      <c r="N16" s="24">
        <v>2.08</v>
      </c>
      <c r="O16" s="29">
        <f t="shared" si="4"/>
        <v>165934.08000000002</v>
      </c>
      <c r="Q16" s="27">
        <v>64152</v>
      </c>
      <c r="T16" s="27">
        <v>64152</v>
      </c>
      <c r="U16" s="27">
        <v>159456</v>
      </c>
      <c r="V16" s="1">
        <f t="shared" si="3"/>
        <v>0.50030102347983141</v>
      </c>
    </row>
    <row r="17" spans="2:24" s="1" customFormat="1" ht="35.1" customHeight="1" x14ac:dyDescent="0.3">
      <c r="B17" s="45" t="s">
        <v>24</v>
      </c>
      <c r="C17" s="46"/>
      <c r="D17" s="46"/>
      <c r="E17" s="46"/>
      <c r="F17" s="46"/>
      <c r="G17" s="46"/>
      <c r="H17" s="46"/>
      <c r="I17" s="46"/>
      <c r="J17" s="49"/>
      <c r="K17" s="50">
        <f>SUM(L14:L16)</f>
        <v>0</v>
      </c>
      <c r="L17" s="51"/>
      <c r="M17" s="42" t="e">
        <f t="shared" si="1"/>
        <v>#DIV/0!</v>
      </c>
      <c r="N17" s="24"/>
      <c r="O17" s="30">
        <f>SUM(O14:O16)</f>
        <v>191772.48</v>
      </c>
      <c r="Q17" s="27"/>
      <c r="T17" s="27"/>
      <c r="U17" s="27"/>
    </row>
    <row r="18" spans="2:24" s="1" customFormat="1" ht="42" customHeight="1" x14ac:dyDescent="0.3">
      <c r="B18" s="47" t="s">
        <v>25</v>
      </c>
      <c r="C18" s="8">
        <v>20000562</v>
      </c>
      <c r="D18" s="8" t="s">
        <v>10</v>
      </c>
      <c r="E18" s="7" t="s">
        <v>7</v>
      </c>
      <c r="F18" s="5">
        <v>24</v>
      </c>
      <c r="G18" s="13"/>
      <c r="H18" s="13"/>
      <c r="I18" s="10">
        <v>72</v>
      </c>
      <c r="J18" s="10">
        <f>F18*I18</f>
        <v>1728</v>
      </c>
      <c r="K18" s="33"/>
      <c r="L18" s="37">
        <f>J18*K18</f>
        <v>0</v>
      </c>
      <c r="M18" s="42">
        <f t="shared" si="1"/>
        <v>-1</v>
      </c>
      <c r="N18" s="25">
        <v>3.88</v>
      </c>
      <c r="O18" s="29">
        <f t="shared" si="4"/>
        <v>6704.6399999999994</v>
      </c>
      <c r="Q18" s="27">
        <v>1440</v>
      </c>
      <c r="T18" s="27">
        <v>1440</v>
      </c>
      <c r="U18" s="27">
        <v>2880</v>
      </c>
      <c r="V18" s="1">
        <f t="shared" si="3"/>
        <v>0.6</v>
      </c>
    </row>
    <row r="19" spans="2:24" s="1" customFormat="1" ht="35.1" customHeight="1" x14ac:dyDescent="0.3">
      <c r="B19" s="48"/>
      <c r="C19" s="8">
        <v>20001666</v>
      </c>
      <c r="D19" s="8" t="s">
        <v>18</v>
      </c>
      <c r="E19" s="7" t="s">
        <v>7</v>
      </c>
      <c r="F19" s="5">
        <v>24</v>
      </c>
      <c r="G19" s="13"/>
      <c r="H19" s="13"/>
      <c r="I19" s="10">
        <v>32</v>
      </c>
      <c r="J19" s="10">
        <f>F19*I19</f>
        <v>768</v>
      </c>
      <c r="K19" s="33"/>
      <c r="L19" s="37">
        <f>J19*K19</f>
        <v>0</v>
      </c>
      <c r="M19" s="42">
        <f t="shared" si="1"/>
        <v>-1</v>
      </c>
      <c r="N19" s="24">
        <v>5.08</v>
      </c>
      <c r="O19" s="29">
        <f t="shared" si="4"/>
        <v>3901.44</v>
      </c>
      <c r="Q19" s="27">
        <v>720</v>
      </c>
      <c r="T19" s="27">
        <v>720</v>
      </c>
      <c r="U19" s="27">
        <v>1440</v>
      </c>
      <c r="V19" s="1">
        <f t="shared" si="3"/>
        <v>0.53333333333333333</v>
      </c>
    </row>
    <row r="20" spans="2:24" s="1" customFormat="1" ht="35.1" customHeight="1" x14ac:dyDescent="0.3">
      <c r="B20" s="48"/>
      <c r="C20" s="8">
        <v>20001733</v>
      </c>
      <c r="D20" s="8" t="s">
        <v>13</v>
      </c>
      <c r="E20" s="7" t="s">
        <v>7</v>
      </c>
      <c r="F20" s="5">
        <v>24</v>
      </c>
      <c r="G20" s="13"/>
      <c r="H20" s="13"/>
      <c r="I20" s="10">
        <v>3795</v>
      </c>
      <c r="J20" s="10">
        <f>F20*I20</f>
        <v>91080</v>
      </c>
      <c r="K20" s="33"/>
      <c r="L20" s="37">
        <f>J20*K20</f>
        <v>0</v>
      </c>
      <c r="M20" s="42">
        <f t="shared" si="1"/>
        <v>-1</v>
      </c>
      <c r="N20" s="24">
        <v>2.08</v>
      </c>
      <c r="O20" s="29">
        <f t="shared" si="4"/>
        <v>189446.39999999999</v>
      </c>
      <c r="Q20" s="27">
        <v>56424</v>
      </c>
      <c r="T20" s="27">
        <v>56424</v>
      </c>
      <c r="U20" s="27">
        <v>136608</v>
      </c>
      <c r="V20" s="1">
        <f t="shared" si="3"/>
        <v>0.66672522839072379</v>
      </c>
    </row>
    <row r="21" spans="2:24" s="1" customFormat="1" ht="35.1" customHeight="1" x14ac:dyDescent="0.3">
      <c r="B21" s="45" t="s">
        <v>26</v>
      </c>
      <c r="C21" s="46"/>
      <c r="D21" s="46"/>
      <c r="E21" s="46"/>
      <c r="F21" s="46"/>
      <c r="G21" s="46"/>
      <c r="H21" s="46"/>
      <c r="I21" s="46"/>
      <c r="J21" s="49"/>
      <c r="K21" s="50">
        <f>SUM(L18:L20)</f>
        <v>0</v>
      </c>
      <c r="L21" s="51"/>
      <c r="M21" s="42" t="e">
        <f t="shared" si="1"/>
        <v>#DIV/0!</v>
      </c>
      <c r="N21" s="24"/>
      <c r="O21" s="30">
        <f>SUM(O18:O20)</f>
        <v>200052.47999999998</v>
      </c>
      <c r="Q21" s="27"/>
      <c r="T21" s="27"/>
      <c r="U21" s="27"/>
      <c r="X21" s="44"/>
    </row>
    <row r="22" spans="2:24" s="1" customFormat="1" ht="40.200000000000003" customHeight="1" x14ac:dyDescent="0.3">
      <c r="B22" s="47" t="s">
        <v>27</v>
      </c>
      <c r="C22" s="8">
        <v>20000562</v>
      </c>
      <c r="D22" s="8" t="s">
        <v>10</v>
      </c>
      <c r="E22" s="7" t="s">
        <v>7</v>
      </c>
      <c r="F22" s="5">
        <v>24</v>
      </c>
      <c r="G22" s="13"/>
      <c r="H22" s="13"/>
      <c r="I22" s="10">
        <v>72</v>
      </c>
      <c r="J22" s="10">
        <f>F22*I22</f>
        <v>1728</v>
      </c>
      <c r="K22" s="33"/>
      <c r="L22" s="37">
        <f>J22*K22</f>
        <v>0</v>
      </c>
      <c r="M22" s="42">
        <f t="shared" si="1"/>
        <v>-1</v>
      </c>
      <c r="N22" s="25">
        <v>3.88</v>
      </c>
      <c r="O22" s="29">
        <f t="shared" si="4"/>
        <v>6704.6399999999994</v>
      </c>
      <c r="Q22" s="27">
        <v>1440</v>
      </c>
      <c r="T22" s="27">
        <v>1440</v>
      </c>
      <c r="U22" s="27">
        <v>2880</v>
      </c>
      <c r="V22" s="1">
        <f t="shared" si="3"/>
        <v>0.6</v>
      </c>
    </row>
    <row r="23" spans="2:24" s="1" customFormat="1" ht="35.1" customHeight="1" x14ac:dyDescent="0.3">
      <c r="B23" s="48"/>
      <c r="C23" s="8">
        <v>20001666</v>
      </c>
      <c r="D23" s="8" t="s">
        <v>18</v>
      </c>
      <c r="E23" s="7" t="s">
        <v>7</v>
      </c>
      <c r="F23" s="5">
        <v>24</v>
      </c>
      <c r="G23" s="13"/>
      <c r="H23" s="13"/>
      <c r="I23" s="10">
        <v>32</v>
      </c>
      <c r="J23" s="10">
        <f>F23*I23</f>
        <v>768</v>
      </c>
      <c r="K23" s="33"/>
      <c r="L23" s="37">
        <f>J23*K23</f>
        <v>0</v>
      </c>
      <c r="M23" s="42">
        <f t="shared" si="1"/>
        <v>-1</v>
      </c>
      <c r="N23" s="24">
        <v>5.08</v>
      </c>
      <c r="O23" s="29">
        <f t="shared" si="4"/>
        <v>3901.44</v>
      </c>
      <c r="Q23" s="27">
        <v>720</v>
      </c>
      <c r="T23" s="27">
        <v>720</v>
      </c>
      <c r="U23" s="27">
        <v>1440</v>
      </c>
      <c r="V23" s="1">
        <f t="shared" si="3"/>
        <v>0.53333333333333333</v>
      </c>
    </row>
    <row r="24" spans="2:24" s="1" customFormat="1" ht="35.1" customHeight="1" x14ac:dyDescent="0.3">
      <c r="B24" s="48"/>
      <c r="C24" s="8">
        <v>20001733</v>
      </c>
      <c r="D24" s="8" t="s">
        <v>13</v>
      </c>
      <c r="E24" s="7" t="s">
        <v>7</v>
      </c>
      <c r="F24" s="5">
        <v>24</v>
      </c>
      <c r="G24" s="13"/>
      <c r="H24" s="13"/>
      <c r="I24" s="10">
        <v>3546</v>
      </c>
      <c r="J24" s="10">
        <f>F24*I24</f>
        <v>85104</v>
      </c>
      <c r="K24" s="33"/>
      <c r="L24" s="37">
        <f>J24*K24</f>
        <v>0</v>
      </c>
      <c r="M24" s="42">
        <f t="shared" si="1"/>
        <v>-1</v>
      </c>
      <c r="N24" s="24">
        <v>2.08</v>
      </c>
      <c r="O24" s="29">
        <f t="shared" si="4"/>
        <v>177016.32000000001</v>
      </c>
      <c r="Q24" s="27">
        <v>52752</v>
      </c>
      <c r="T24" s="27">
        <v>52752</v>
      </c>
      <c r="U24" s="27">
        <v>127680</v>
      </c>
      <c r="V24" s="1">
        <f t="shared" si="3"/>
        <v>0.66654135338345866</v>
      </c>
    </row>
    <row r="25" spans="2:24" s="1" customFormat="1" ht="35.1" customHeight="1" x14ac:dyDescent="0.3">
      <c r="B25" s="45" t="s">
        <v>28</v>
      </c>
      <c r="C25" s="46"/>
      <c r="D25" s="46"/>
      <c r="E25" s="46"/>
      <c r="F25" s="46"/>
      <c r="G25" s="46"/>
      <c r="H25" s="46"/>
      <c r="I25" s="46"/>
      <c r="J25" s="49"/>
      <c r="K25" s="52">
        <f>SUM(L22:L24)</f>
        <v>0</v>
      </c>
      <c r="L25" s="53"/>
      <c r="M25" s="42"/>
      <c r="N25" s="24"/>
      <c r="O25" s="30">
        <f>SUM(O22:O24)</f>
        <v>187622.39999999999</v>
      </c>
    </row>
    <row r="26" spans="2:24" s="1" customFormat="1" ht="35.1" customHeight="1" x14ac:dyDescent="0.3">
      <c r="B26" s="45" t="s">
        <v>32</v>
      </c>
      <c r="C26" s="46"/>
      <c r="D26" s="46"/>
      <c r="E26" s="46"/>
      <c r="F26" s="46"/>
      <c r="G26" s="46"/>
      <c r="H26" s="46"/>
      <c r="I26" s="46"/>
      <c r="J26" s="49"/>
      <c r="K26" s="52">
        <f>K25+K21+K17+K13+K9</f>
        <v>0</v>
      </c>
      <c r="L26" s="53"/>
      <c r="M26" s="42"/>
      <c r="N26" s="24"/>
      <c r="O26" s="31">
        <f>O25+O21+O17+O13+O9</f>
        <v>1307352.96</v>
      </c>
    </row>
    <row r="27" spans="2:24" s="1" customFormat="1" ht="35.1" customHeight="1" x14ac:dyDescent="0.3">
      <c r="B27" s="45" t="s">
        <v>31</v>
      </c>
      <c r="C27" s="46"/>
      <c r="D27" s="46"/>
      <c r="E27" s="46"/>
      <c r="F27" s="46"/>
      <c r="G27" s="46"/>
      <c r="H27" s="81"/>
      <c r="I27" s="81"/>
      <c r="J27" s="81"/>
      <c r="K27" s="81"/>
      <c r="L27" s="81"/>
      <c r="M27" s="42"/>
      <c r="N27" s="23"/>
      <c r="Q27" s="40"/>
      <c r="T27" s="40"/>
      <c r="U27" s="40"/>
    </row>
    <row r="28" spans="2:24" s="1" customFormat="1" ht="35.1" customHeight="1" x14ac:dyDescent="0.3">
      <c r="B28" s="6" t="s">
        <v>42</v>
      </c>
      <c r="C28" s="4"/>
      <c r="D28" s="4"/>
      <c r="E28" s="4"/>
      <c r="F28" s="4"/>
      <c r="G28" s="4"/>
      <c r="H28" s="4"/>
      <c r="I28" s="4"/>
      <c r="J28" s="4"/>
      <c r="K28" s="34"/>
      <c r="L28" s="34"/>
      <c r="M28" s="42"/>
      <c r="N28" s="23"/>
      <c r="Q28" s="40"/>
      <c r="T28" s="40"/>
      <c r="U28" s="40"/>
    </row>
    <row r="29" spans="2:24" s="1" customFormat="1" ht="35.1" customHeight="1" x14ac:dyDescent="0.3">
      <c r="B29" s="6" t="s">
        <v>17</v>
      </c>
      <c r="C29" s="4"/>
      <c r="D29" s="4"/>
      <c r="E29" s="4"/>
      <c r="F29" s="4"/>
      <c r="G29" s="4"/>
      <c r="H29" s="4"/>
      <c r="I29" s="4"/>
      <c r="J29" s="4"/>
      <c r="K29" s="34"/>
      <c r="L29" s="34"/>
      <c r="M29" s="42"/>
      <c r="N29" s="23"/>
      <c r="Q29" s="40"/>
      <c r="T29" s="40"/>
      <c r="U29" s="40"/>
    </row>
    <row r="30" spans="2:24" s="1" customFormat="1" ht="35.1" customHeight="1" x14ac:dyDescent="0.3">
      <c r="B30" s="80" t="s">
        <v>29</v>
      </c>
      <c r="C30" s="80"/>
      <c r="D30" s="80"/>
      <c r="E30" s="80"/>
      <c r="F30" s="80"/>
      <c r="G30" s="80"/>
      <c r="H30" s="80"/>
      <c r="I30" s="80"/>
      <c r="J30" s="80"/>
      <c r="K30" s="35"/>
      <c r="L30" s="38"/>
      <c r="M30" s="42"/>
      <c r="N30" s="23"/>
      <c r="Q30" s="40"/>
      <c r="T30" s="40"/>
      <c r="U30" s="40"/>
    </row>
    <row r="31" spans="2:24" s="1" customFormat="1" ht="35.1" customHeight="1" x14ac:dyDescent="0.3">
      <c r="B31" s="20" t="s">
        <v>11</v>
      </c>
      <c r="C31" s="4"/>
      <c r="D31" s="19"/>
      <c r="E31" s="17"/>
      <c r="F31" s="17"/>
      <c r="G31" s="17"/>
      <c r="H31" s="17"/>
      <c r="I31" s="18"/>
      <c r="J31" s="18"/>
      <c r="K31" s="35"/>
      <c r="L31" s="38"/>
      <c r="M31" s="42"/>
      <c r="N31" s="23"/>
      <c r="Q31" s="40"/>
      <c r="T31" s="40"/>
      <c r="U31" s="40"/>
    </row>
    <row r="32" spans="2:24" s="1" customFormat="1" ht="35.1" customHeight="1" x14ac:dyDescent="0.3">
      <c r="B32" s="20" t="s">
        <v>30</v>
      </c>
      <c r="C32" s="4"/>
      <c r="D32" s="19"/>
      <c r="E32" s="17"/>
      <c r="F32" s="17"/>
      <c r="G32" s="17"/>
      <c r="H32" s="17"/>
      <c r="I32" s="18"/>
      <c r="J32" s="18"/>
      <c r="K32" s="35"/>
      <c r="L32" s="38"/>
      <c r="M32" s="42"/>
      <c r="N32" s="23"/>
      <c r="Q32" s="40"/>
      <c r="T32" s="40"/>
      <c r="U32" s="40"/>
    </row>
    <row r="33" spans="2:21" s="1" customFormat="1" ht="35.1" customHeight="1" x14ac:dyDescent="0.3">
      <c r="B33" s="20" t="s">
        <v>12</v>
      </c>
      <c r="C33" s="4"/>
      <c r="D33" s="19"/>
      <c r="E33" s="17"/>
      <c r="F33" s="17"/>
      <c r="G33" s="17"/>
      <c r="H33" s="17"/>
      <c r="I33" s="18"/>
      <c r="J33" s="18"/>
      <c r="K33" s="35"/>
      <c r="L33" s="38"/>
      <c r="M33" s="42"/>
      <c r="N33" s="23"/>
      <c r="Q33" s="40"/>
      <c r="T33" s="40"/>
      <c r="U33" s="40"/>
    </row>
    <row r="34" spans="2:21" s="1" customFormat="1" ht="35.1" customHeight="1" x14ac:dyDescent="0.3">
      <c r="B34" s="14" t="s">
        <v>40</v>
      </c>
      <c r="C34" s="15"/>
      <c r="D34" s="15"/>
      <c r="E34" s="15"/>
      <c r="F34" s="15"/>
      <c r="G34" s="15"/>
      <c r="H34" s="15"/>
      <c r="I34" s="16"/>
      <c r="J34" s="11"/>
      <c r="K34" s="23"/>
      <c r="L34" s="35"/>
      <c r="M34" s="42"/>
      <c r="N34" s="23"/>
      <c r="Q34" s="40"/>
      <c r="T34" s="40"/>
      <c r="U34" s="40"/>
    </row>
    <row r="35" spans="2:21" s="1" customFormat="1" ht="48" customHeight="1" x14ac:dyDescent="0.3">
      <c r="B35" s="73" t="s">
        <v>0</v>
      </c>
      <c r="C35" s="74"/>
      <c r="D35" s="75"/>
      <c r="E35" s="72"/>
      <c r="F35" s="72"/>
      <c r="G35" s="72"/>
      <c r="H35" s="72"/>
      <c r="I35" s="72"/>
      <c r="J35" s="72"/>
      <c r="K35" s="72"/>
      <c r="L35" s="72"/>
      <c r="M35" s="42"/>
      <c r="N35" s="23"/>
      <c r="Q35" s="40"/>
      <c r="T35" s="40"/>
      <c r="U35" s="40"/>
    </row>
    <row r="36" spans="2:21" s="1" customFormat="1" ht="45.75" customHeight="1" x14ac:dyDescent="0.3">
      <c r="B36" s="63" t="s">
        <v>1</v>
      </c>
      <c r="C36" s="64"/>
      <c r="D36" s="65"/>
      <c r="E36" s="72"/>
      <c r="F36" s="72"/>
      <c r="G36" s="72"/>
      <c r="H36" s="72"/>
      <c r="I36" s="72"/>
      <c r="J36" s="72"/>
      <c r="K36" s="72"/>
      <c r="L36" s="72"/>
      <c r="M36" s="42"/>
      <c r="N36" s="23"/>
      <c r="Q36" s="40"/>
      <c r="T36" s="40"/>
      <c r="U36" s="40"/>
    </row>
    <row r="37" spans="2:21" s="1" customFormat="1" ht="45.75" customHeight="1" x14ac:dyDescent="0.3">
      <c r="B37" s="66"/>
      <c r="C37" s="67"/>
      <c r="D37" s="68"/>
      <c r="E37" s="72"/>
      <c r="F37" s="72"/>
      <c r="G37" s="72"/>
      <c r="H37" s="72"/>
      <c r="I37" s="72"/>
      <c r="J37" s="72"/>
      <c r="K37" s="72"/>
      <c r="L37" s="72"/>
      <c r="M37" s="42"/>
      <c r="N37" s="23"/>
      <c r="Q37" s="40"/>
      <c r="T37" s="40"/>
      <c r="U37" s="40"/>
    </row>
    <row r="38" spans="2:21" s="1" customFormat="1" ht="45.75" customHeight="1" x14ac:dyDescent="0.3">
      <c r="B38" s="69"/>
      <c r="C38" s="70"/>
      <c r="D38" s="71"/>
      <c r="E38" s="72"/>
      <c r="F38" s="72"/>
      <c r="G38" s="72"/>
      <c r="H38" s="72"/>
      <c r="I38" s="72"/>
      <c r="J38" s="72"/>
      <c r="K38" s="72"/>
      <c r="L38" s="72"/>
      <c r="M38" s="42"/>
      <c r="N38" s="23"/>
      <c r="Q38" s="40"/>
      <c r="T38" s="40"/>
      <c r="U38" s="40"/>
    </row>
    <row r="39" spans="2:21" s="1" customFormat="1" ht="48" customHeight="1" x14ac:dyDescent="0.3">
      <c r="B39" s="73" t="s">
        <v>2</v>
      </c>
      <c r="C39" s="74"/>
      <c r="D39" s="75"/>
      <c r="E39" s="76"/>
      <c r="F39" s="76"/>
      <c r="G39" s="76"/>
      <c r="H39" s="76"/>
      <c r="I39" s="76"/>
      <c r="J39" s="76"/>
      <c r="K39" s="76"/>
      <c r="L39" s="76"/>
      <c r="M39" s="42"/>
      <c r="N39" s="23"/>
      <c r="Q39" s="40"/>
      <c r="T39" s="40"/>
      <c r="U39" s="40"/>
    </row>
  </sheetData>
  <mergeCells count="38">
    <mergeCell ref="B36:D38"/>
    <mergeCell ref="B39:D39"/>
    <mergeCell ref="J3:J4"/>
    <mergeCell ref="G3:G4"/>
    <mergeCell ref="H3:H4"/>
    <mergeCell ref="B13:J13"/>
    <mergeCell ref="B35:D35"/>
    <mergeCell ref="B30:J30"/>
    <mergeCell ref="B26:J26"/>
    <mergeCell ref="E35:L35"/>
    <mergeCell ref="E36:L38"/>
    <mergeCell ref="E39:L39"/>
    <mergeCell ref="K13:L13"/>
    <mergeCell ref="B2:L2"/>
    <mergeCell ref="B3:B4"/>
    <mergeCell ref="C3:C4"/>
    <mergeCell ref="D3:D4"/>
    <mergeCell ref="E3:E4"/>
    <mergeCell ref="F3:F4"/>
    <mergeCell ref="L3:L4"/>
    <mergeCell ref="K9:L9"/>
    <mergeCell ref="I3:I4"/>
    <mergeCell ref="B9:J9"/>
    <mergeCell ref="B5:B8"/>
    <mergeCell ref="B10:B12"/>
    <mergeCell ref="K3:K4"/>
    <mergeCell ref="K26:L26"/>
    <mergeCell ref="B27:G27"/>
    <mergeCell ref="H27:L27"/>
    <mergeCell ref="B14:B16"/>
    <mergeCell ref="B18:B20"/>
    <mergeCell ref="B22:B24"/>
    <mergeCell ref="B17:J17"/>
    <mergeCell ref="K17:L17"/>
    <mergeCell ref="B21:J21"/>
    <mergeCell ref="K21:L21"/>
    <mergeCell ref="B25:J25"/>
    <mergeCell ref="K25:L25"/>
  </mergeCells>
  <pageMargins left="0.38" right="0.17" top="0.74803149606299213" bottom="0.74803149606299213" header="0.31496062992125984" footer="0.31496062992125984"/>
  <pageSetup scale="35" orientation="portrait" r:id="rId1"/>
  <headerFooter>
    <oddHeader>&amp;C&amp;"Calibri"&amp;12&amp;K27A03BGenel&amp;1#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BFTC</vt:lpstr>
    </vt:vector>
  </TitlesOfParts>
  <Company>SEDAS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fatma.calica</dc:creator>
  <cp:lastModifiedBy>Melike Feratoğlu</cp:lastModifiedBy>
  <cp:lastPrinted>2022-06-30T11:40:11Z</cp:lastPrinted>
  <dcterms:created xsi:type="dcterms:W3CDTF">2010-03-19T07:59:24Z</dcterms:created>
  <dcterms:modified xsi:type="dcterms:W3CDTF">2024-04-05T07:35:42Z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eabcb5-00e4-403a-8705-489822179bfa_Enabled">
    <vt:lpwstr>true</vt:lpwstr>
  </property>
  <property fmtid="{D5CDD505-2E9C-101B-9397-08002B2CF9AE}" pid="3" name="MSIP_Label_f1eabcb5-00e4-403a-8705-489822179bfa_SetDate">
    <vt:lpwstr>2023-01-06T11:38:22Z</vt:lpwstr>
  </property>
  <property fmtid="{D5CDD505-2E9C-101B-9397-08002B2CF9AE}" pid="4" name="MSIP_Label_f1eabcb5-00e4-403a-8705-489822179bfa_Method">
    <vt:lpwstr>Privileged</vt:lpwstr>
  </property>
  <property fmtid="{D5CDD505-2E9C-101B-9397-08002B2CF9AE}" pid="5" name="MSIP_Label_f1eabcb5-00e4-403a-8705-489822179bfa_Name">
    <vt:lpwstr>Genel</vt:lpwstr>
  </property>
  <property fmtid="{D5CDD505-2E9C-101B-9397-08002B2CF9AE}" pid="6" name="MSIP_Label_f1eabcb5-00e4-403a-8705-489822179bfa_SiteId">
    <vt:lpwstr>a847a8ee-5a77-45b9-8ed6-8341eb0d0c7d</vt:lpwstr>
  </property>
  <property fmtid="{D5CDD505-2E9C-101B-9397-08002B2CF9AE}" pid="7" name="MSIP_Label_f1eabcb5-00e4-403a-8705-489822179bfa_ActionId">
    <vt:lpwstr>b3a5c108-a178-4028-83b8-9922ce5f9ac1</vt:lpwstr>
  </property>
  <property fmtid="{D5CDD505-2E9C-101B-9397-08002B2CF9AE}" pid="8" name="MSIP_Label_f1eabcb5-00e4-403a-8705-489822179bfa_ContentBits">
    <vt:lpwstr>1</vt:lpwstr>
  </property>
</Properties>
</file>